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500" windowWidth="28800" windowHeight="16300" activeTab="1"/>
  </bookViews>
  <sheets>
    <sheet name="GRUPA A" sheetId="1" r:id="rId1"/>
    <sheet name="GRUPA B" sheetId="2" r:id="rId2"/>
    <sheet name="GRUPA C" sheetId="3" r:id="rId3"/>
    <sheet name="GRUPA D" sheetId="4" r:id="rId4"/>
    <sheet name="GRUPA E" sheetId="5" r:id="rId5"/>
    <sheet name="GRUPA F" sheetId="6" r:id="rId6"/>
    <sheet name="GRUPA G" sheetId="7" r:id="rId7"/>
    <sheet name="GRUPA H" sheetId="8" r:id="rId8"/>
    <sheet name="GRUPA I" sheetId="9" r:id="rId9"/>
    <sheet name="GRUPA J" sheetId="10" r:id="rId10"/>
    <sheet name="GRUPA K" sheetId="11" r:id="rId11"/>
    <sheet name="GRUPA L" sheetId="12" r:id="rId12"/>
  </sheets>
  <definedNames>
    <definedName name="_xlfn.IFERROR" hidden="1">#NAME?</definedName>
    <definedName name="_xlfn.IFNA" hidden="1">#NAME?</definedName>
    <definedName name="_xlfn.RANK.EQ" hidden="1">#NAME?</definedName>
    <definedName name="_xlfn.SINGLE" hidden="1">#NAME?</definedName>
    <definedName name="D">#REF!</definedName>
    <definedName name="CRITERIA" localSheetId="0">'GRUPA A'!$B$1:$B$1</definedName>
    <definedName name="CRITERIA" localSheetId="1">'GRUPA B'!$B$1:$B$1</definedName>
    <definedName name="CRITERIA" localSheetId="2">'GRUPA C'!$B$1:$B$1</definedName>
    <definedName name="CRITERIA" localSheetId="3">'GRUPA D'!$B$1:$B$1</definedName>
    <definedName name="CRITERIA" localSheetId="4">'GRUPA E'!$B$1:$B$1</definedName>
    <definedName name="CRITERIA" localSheetId="5">'GRUPA F'!$B$1:$B$1</definedName>
    <definedName name="CRITERIA" localSheetId="6">'GRUPA G'!$B$1:$B$1</definedName>
    <definedName name="CRITERIA" localSheetId="7">'GRUPA H'!$B$1:$B$1</definedName>
    <definedName name="CRITERIA" localSheetId="8">'GRUPA I'!$B$1:$B$1</definedName>
    <definedName name="CRITERIA" localSheetId="9">'GRUPA J'!$B$1:$B$1</definedName>
    <definedName name="CRITERIA" localSheetId="10">'GRUPA K'!$B$1:$B$1</definedName>
    <definedName name="CRITERIA" localSheetId="11">'GRUPA L'!$B$1:$B$1</definedName>
  </definedNames>
  <calcPr fullCalcOnLoad="1"/>
</workbook>
</file>

<file path=xl/sharedStrings.xml><?xml version="1.0" encoding="utf-8"?>
<sst xmlns="http://schemas.openxmlformats.org/spreadsheetml/2006/main" count="637" uniqueCount="62">
  <si>
    <t>Nazwa Zespołu</t>
  </si>
  <si>
    <t>A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</si>
  <si>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</si>
  <si>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</si>
  <si>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</si>
  <si>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</si>
  <si>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</si>
  <si>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</si>
  <si>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</si>
  <si>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</si>
  <si>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Meczów</t>
  </si>
  <si>
    <t>Punktów za wygraną</t>
  </si>
  <si>
    <t>Punktów za przegraną</t>
  </si>
  <si>
    <t>GRUPA</t>
  </si>
  <si>
    <t>h1</t>
  </si>
  <si>
    <t>h2</t>
  </si>
  <si>
    <t>h3</t>
  </si>
  <si>
    <t>h4</t>
  </si>
  <si>
    <t>h5</t>
  </si>
  <si>
    <t>h6</t>
  </si>
  <si>
    <t>UWAGA: Nazwy Zespołów wpisujemy tylko w żółtych  kratkach !!!!  Wyniki wpisujemy tylko w białych i szarych kratkach !!!</t>
  </si>
  <si>
    <t>I</t>
  </si>
  <si>
    <t>Kolejność Gier:</t>
  </si>
  <si>
    <t>Mecz 1</t>
  </si>
  <si>
    <t>Mecz 2</t>
  </si>
  <si>
    <t>Mecz 3</t>
  </si>
  <si>
    <t>Mecz 4</t>
  </si>
  <si>
    <t>Mecz 5</t>
  </si>
  <si>
    <t>Mecz 6</t>
  </si>
  <si>
    <t>Mecz 7</t>
  </si>
  <si>
    <t>Mecz 8</t>
  </si>
  <si>
    <t>Mecz 9</t>
  </si>
  <si>
    <t>Mecz 10</t>
  </si>
  <si>
    <t>Mecz 11</t>
  </si>
  <si>
    <t>Mecz 12</t>
  </si>
  <si>
    <t>Mecz 13</t>
  </si>
  <si>
    <t>Mecz 14</t>
  </si>
  <si>
    <t>Mecz 15</t>
  </si>
  <si>
    <t>Wynik</t>
  </si>
  <si>
    <t>Zespoły</t>
  </si>
  <si>
    <t>B</t>
  </si>
  <si>
    <t>C</t>
  </si>
  <si>
    <t>E</t>
  </si>
  <si>
    <t>F</t>
  </si>
  <si>
    <t>G</t>
  </si>
  <si>
    <t>H</t>
  </si>
  <si>
    <t>J</t>
  </si>
  <si>
    <t>K</t>
  </si>
  <si>
    <t>L</t>
  </si>
  <si>
    <t>D</t>
  </si>
  <si>
    <t>KS METRO WARSZAWA 1</t>
  </si>
  <si>
    <t>SASKA WARSZAWA 1</t>
  </si>
  <si>
    <t>KS METRO WARSZAWA 2</t>
  </si>
  <si>
    <t>OLIMP OSTROŁĘKA 1</t>
  </si>
  <si>
    <t>PIĄTKA WOŁOMIN 1</t>
  </si>
  <si>
    <t>UKS PLAS WARSZAWA</t>
  </si>
  <si>
    <t>WRZOS MIĘDZYBORÓW 1</t>
  </si>
  <si>
    <t>MOS WOLA 1</t>
  </si>
  <si>
    <t>MKS MDK WARSZAWA 1</t>
  </si>
  <si>
    <t>MOS WOLA 2</t>
  </si>
  <si>
    <t>TRÓJKA KOBYŁKA 1</t>
  </si>
  <si>
    <t>UKS G8 BIELANY</t>
  </si>
</sst>
</file>

<file path=xl/styles.xml><?xml version="1.0" encoding="utf-8"?>
<styleSheet xmlns="http://schemas.openxmlformats.org/spreadsheetml/2006/main">
  <numFmts count="22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"/>
    <numFmt numFmtId="173" formatCode="#,##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26"/>
      <color indexed="8"/>
      <name val="Calibri"/>
      <family val="2"/>
    </font>
    <font>
      <b/>
      <sz val="72"/>
      <color indexed="9"/>
      <name val="Calibri"/>
      <family val="2"/>
    </font>
    <font>
      <b/>
      <sz val="172"/>
      <color indexed="9"/>
      <name val="Calibri"/>
      <family val="2"/>
    </font>
    <font>
      <sz val="8"/>
      <name val="Calibri"/>
      <family val="2"/>
    </font>
    <font>
      <b/>
      <sz val="140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6"/>
      <name val="Cambria"/>
      <family val="2"/>
    </font>
    <font>
      <sz val="12"/>
      <color indexed="20"/>
      <name val="Calibri"/>
      <family val="2"/>
    </font>
    <font>
      <b/>
      <sz val="250"/>
      <color indexed="8"/>
      <name val="Calibri"/>
      <family val="2"/>
    </font>
    <font>
      <b/>
      <sz val="240"/>
      <color indexed="8"/>
      <name val="Calibri"/>
      <family val="2"/>
    </font>
    <font>
      <sz val="240"/>
      <color indexed="8"/>
      <name val="Calibri"/>
      <family val="2"/>
    </font>
    <font>
      <b/>
      <sz val="8"/>
      <color indexed="9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mbria"/>
      <family val="2"/>
    </font>
    <font>
      <sz val="12"/>
      <color rgb="FF9C0006"/>
      <name val="Calibri"/>
      <family val="2"/>
    </font>
    <font>
      <b/>
      <sz val="250"/>
      <color theme="1"/>
      <name val="Calibri"/>
      <family val="2"/>
    </font>
    <font>
      <b/>
      <sz val="240"/>
      <color theme="1"/>
      <name val="Calibri"/>
      <family val="2"/>
    </font>
    <font>
      <sz val="240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0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8" fillId="38" borderId="14" xfId="0" applyNumberFormat="1" applyFont="1" applyFill="1" applyBorder="1" applyAlignment="1">
      <alignment horizontal="center" vertical="center" wrapText="1"/>
    </xf>
    <xf numFmtId="0" fontId="8" fillId="37" borderId="14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" fillId="33" borderId="2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172" fontId="3" fillId="39" borderId="28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0" fillId="40" borderId="3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60" fillId="0" borderId="25" xfId="0" applyFont="1" applyBorder="1" applyAlignment="1">
      <alignment horizontal="center" vertical="center"/>
    </xf>
    <xf numFmtId="0" fontId="61" fillId="40" borderId="30" xfId="0" applyFont="1" applyFill="1" applyBorder="1" applyAlignment="1">
      <alignment horizontal="center" vertical="center" wrapText="1"/>
    </xf>
    <xf numFmtId="0" fontId="61" fillId="4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5" borderId="34" xfId="0" applyFont="1" applyFill="1" applyBorder="1" applyAlignment="1">
      <alignment horizontal="center" vertical="center" shrinkToFit="1"/>
    </xf>
    <xf numFmtId="0" fontId="62" fillId="35" borderId="37" xfId="0" applyFont="1" applyFill="1" applyBorder="1" applyAlignment="1">
      <alignment vertical="center" shrinkToFit="1"/>
    </xf>
    <xf numFmtId="0" fontId="4" fillId="35" borderId="38" xfId="0" applyFont="1" applyFill="1" applyBorder="1" applyAlignment="1">
      <alignment horizontal="center" vertical="center" shrinkToFit="1"/>
    </xf>
    <xf numFmtId="0" fontId="62" fillId="35" borderId="39" xfId="0" applyFont="1" applyFill="1" applyBorder="1" applyAlignment="1">
      <alignment vertical="center" shrinkToFit="1"/>
    </xf>
    <xf numFmtId="0" fontId="12" fillId="33" borderId="2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1" borderId="10" xfId="0" applyFont="1" applyFill="1" applyBorder="1" applyAlignment="1">
      <alignment horizontal="center"/>
    </xf>
    <xf numFmtId="0" fontId="0" fillId="41" borderId="12" xfId="0" applyFill="1" applyBorder="1" applyAlignment="1">
      <alignment/>
    </xf>
    <xf numFmtId="0" fontId="4" fillId="41" borderId="40" xfId="0" applyFont="1" applyFill="1" applyBorder="1" applyAlignment="1">
      <alignment horizontal="center"/>
    </xf>
    <xf numFmtId="0" fontId="4" fillId="41" borderId="41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1">
      <selection activeCell="H22" sqref="H22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1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 aca="true" t="shared" si="0" ref="B4:B9">B21</f>
        <v>KS METRO WARSZAWA 1</v>
      </c>
      <c r="C4" s="49">
        <f aca="true" t="shared" si="1" ref="C4:C9">D4*$E$1+E4*$G$1</f>
        <v>10</v>
      </c>
      <c r="D4" s="49">
        <f aca="true" t="shared" si="2" ref="D4:D9">IF($C21&gt;$D21,1,0)+IF($E21&gt;$F21,1,0)+IF($G21&gt;$H21,1,0)+IF($I21&gt;$J21,1,0)+IF($K21&gt;$L21,1,0)+IF($M21&gt;$N21,1,0)+IF($O21&gt;$P21,1,0)</f>
        <v>5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5</v>
      </c>
      <c r="G4" s="49">
        <f>SUM(D$21:D$26)</f>
        <v>105</v>
      </c>
      <c r="H4" s="49">
        <f>SUM(C$21:C$26)</f>
        <v>65</v>
      </c>
      <c r="I4" s="50">
        <f aca="true" t="shared" si="5" ref="I4:I9">_xlfn.IFERROR(G4/H4,0)</f>
        <v>1.6153846153846154</v>
      </c>
      <c r="K4" s="35"/>
      <c r="L4" s="35"/>
      <c r="M4" s="33"/>
    </row>
    <row r="5" spans="1:14" s="2" customFormat="1" ht="26.25" customHeight="1">
      <c r="A5" s="51">
        <v>2</v>
      </c>
      <c r="B5" s="51" t="str">
        <f t="shared" si="0"/>
        <v>SASKA WARSZAWA 1</v>
      </c>
      <c r="C5" s="51">
        <f t="shared" si="1"/>
        <v>8</v>
      </c>
      <c r="D5" s="51">
        <f t="shared" si="2"/>
        <v>4</v>
      </c>
      <c r="E5" s="51">
        <f t="shared" si="3"/>
        <v>1</v>
      </c>
      <c r="F5" s="51">
        <f t="shared" si="4"/>
        <v>5</v>
      </c>
      <c r="G5" s="51">
        <f>SUM(F$21:F$26)</f>
        <v>102</v>
      </c>
      <c r="H5" s="51">
        <f>SUM(E$21:E$26)</f>
        <v>69</v>
      </c>
      <c r="I5" s="52">
        <f t="shared" si="5"/>
        <v>1.4782608695652173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 t="shared" si="0"/>
        <v>KS METRO WARSZAWA 2</v>
      </c>
      <c r="C6" s="49">
        <f t="shared" si="1"/>
        <v>6</v>
      </c>
      <c r="D6" s="49">
        <f t="shared" si="2"/>
        <v>3</v>
      </c>
      <c r="E6" s="49">
        <f t="shared" si="3"/>
        <v>2</v>
      </c>
      <c r="F6" s="49">
        <f t="shared" si="4"/>
        <v>5</v>
      </c>
      <c r="G6" s="49">
        <f>SUM(H$21:H$26)</f>
        <v>84</v>
      </c>
      <c r="H6" s="49">
        <f>SUM(G$21:G$26)</f>
        <v>84</v>
      </c>
      <c r="I6" s="50">
        <f t="shared" si="5"/>
        <v>1</v>
      </c>
      <c r="K6" s="35"/>
      <c r="L6" s="35"/>
      <c r="M6" s="33"/>
    </row>
    <row r="7" spans="1:13" s="2" customFormat="1" ht="26.25" customHeight="1">
      <c r="A7" s="51">
        <v>4</v>
      </c>
      <c r="B7" s="51" t="str">
        <f t="shared" si="0"/>
        <v>OLIMP OSTROŁĘKA 1</v>
      </c>
      <c r="C7" s="51">
        <f t="shared" si="1"/>
        <v>0</v>
      </c>
      <c r="D7" s="51">
        <f t="shared" si="2"/>
        <v>0</v>
      </c>
      <c r="E7" s="51">
        <f t="shared" si="3"/>
        <v>5</v>
      </c>
      <c r="F7" s="51">
        <f t="shared" si="4"/>
        <v>5</v>
      </c>
      <c r="G7" s="51">
        <f>SUM(J$21:J$26)</f>
        <v>64</v>
      </c>
      <c r="H7" s="51">
        <f>SUM(I$21:I$26)</f>
        <v>105</v>
      </c>
      <c r="I7" s="52">
        <f t="shared" si="5"/>
        <v>0.6095238095238096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 t="shared" si="0"/>
        <v>PIĄTKA WOŁOMIN 1</v>
      </c>
      <c r="C8" s="49">
        <f t="shared" si="1"/>
        <v>4</v>
      </c>
      <c r="D8" s="49">
        <f t="shared" si="2"/>
        <v>2</v>
      </c>
      <c r="E8" s="49">
        <f t="shared" si="3"/>
        <v>3</v>
      </c>
      <c r="F8" s="49">
        <f t="shared" si="4"/>
        <v>5</v>
      </c>
      <c r="G8" s="49">
        <f>SUM(L$21:L$26)</f>
        <v>75</v>
      </c>
      <c r="H8" s="49">
        <f>SUM(K$21:K$26)</f>
        <v>86</v>
      </c>
      <c r="I8" s="50">
        <f t="shared" si="5"/>
        <v>0.872093023255814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tr">
        <f t="shared" si="0"/>
        <v>UKS PLAS WARSZAWA</v>
      </c>
      <c r="C9" s="51">
        <f t="shared" si="1"/>
        <v>2</v>
      </c>
      <c r="D9" s="51">
        <f t="shared" si="2"/>
        <v>1</v>
      </c>
      <c r="E9" s="51">
        <f t="shared" si="3"/>
        <v>4</v>
      </c>
      <c r="F9" s="51">
        <f t="shared" si="4"/>
        <v>5</v>
      </c>
      <c r="G9" s="51">
        <f>SUM(N$21:N$26)</f>
        <v>73</v>
      </c>
      <c r="H9" s="51">
        <f>SUM(M$21:M$26)</f>
        <v>94</v>
      </c>
      <c r="I9" s="52">
        <f t="shared" si="5"/>
        <v>0.776595744680851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A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 t="str">
        <f>B21</f>
        <v>KS METRO WARSZAWA 1</v>
      </c>
      <c r="D20" s="82"/>
      <c r="E20" s="81" t="str">
        <f>B22</f>
        <v>SASKA WARSZAWA 1</v>
      </c>
      <c r="F20" s="82"/>
      <c r="G20" s="81" t="str">
        <f>B23</f>
        <v>KS METRO WARSZAWA 2</v>
      </c>
      <c r="H20" s="82"/>
      <c r="I20" s="81" t="str">
        <f>B24</f>
        <v>OLIMP OSTROŁĘKA 1</v>
      </c>
      <c r="J20" s="82"/>
      <c r="K20" s="83" t="str">
        <f>B25</f>
        <v>PIĄTKA WOŁOMIN 1</v>
      </c>
      <c r="L20" s="84"/>
      <c r="M20" s="81" t="str">
        <f>B26</f>
        <v>UKS PLAS WARSZAWA</v>
      </c>
      <c r="N20" s="82"/>
      <c r="O20" s="80"/>
      <c r="P20" s="80"/>
    </row>
    <row r="21" spans="1:16" s="2" customFormat="1" ht="75.75" customHeight="1" thickBot="1">
      <c r="A21" s="42">
        <v>1</v>
      </c>
      <c r="B21" s="78" t="s">
        <v>50</v>
      </c>
      <c r="C21" s="45" t="s">
        <v>9</v>
      </c>
      <c r="D21" s="11" t="s">
        <v>9</v>
      </c>
      <c r="E21" s="8">
        <v>21</v>
      </c>
      <c r="F21" s="15">
        <v>18</v>
      </c>
      <c r="G21" s="8">
        <v>21</v>
      </c>
      <c r="H21" s="15">
        <v>11</v>
      </c>
      <c r="I21" s="8">
        <v>21</v>
      </c>
      <c r="J21" s="15">
        <v>14</v>
      </c>
      <c r="K21" s="8">
        <v>21</v>
      </c>
      <c r="L21" s="15">
        <v>12</v>
      </c>
      <c r="M21" s="8">
        <v>21</v>
      </c>
      <c r="N21" s="15">
        <v>10</v>
      </c>
      <c r="O21" s="41"/>
      <c r="P21" s="41"/>
    </row>
    <row r="22" spans="1:16" s="2" customFormat="1" ht="81" customHeight="1" thickBot="1">
      <c r="A22" s="43">
        <v>2</v>
      </c>
      <c r="B22" s="79" t="s">
        <v>51</v>
      </c>
      <c r="C22" s="46">
        <f>IF(F21="","",F21)</f>
        <v>18</v>
      </c>
      <c r="D22" s="31">
        <f>IF(E21="","",E21)</f>
        <v>21</v>
      </c>
      <c r="E22" s="12" t="s">
        <v>9</v>
      </c>
      <c r="F22" s="13" t="s">
        <v>9</v>
      </c>
      <c r="G22" s="9">
        <v>21</v>
      </c>
      <c r="H22" s="9">
        <v>10</v>
      </c>
      <c r="I22" s="9">
        <v>21</v>
      </c>
      <c r="J22" s="9">
        <v>12</v>
      </c>
      <c r="K22" s="9">
        <v>21</v>
      </c>
      <c r="L22" s="9">
        <v>13</v>
      </c>
      <c r="M22" s="9">
        <v>21</v>
      </c>
      <c r="N22" s="9">
        <v>13</v>
      </c>
      <c r="O22" s="41"/>
      <c r="P22" s="41"/>
    </row>
    <row r="23" spans="1:16" s="2" customFormat="1" ht="75.75" customHeight="1" thickBot="1">
      <c r="A23" s="44">
        <v>3</v>
      </c>
      <c r="B23" s="79" t="s">
        <v>52</v>
      </c>
      <c r="C23" s="47">
        <f>IF(H21="","",H21)</f>
        <v>11</v>
      </c>
      <c r="D23" s="32">
        <f>IF(G21="","",G21)</f>
        <v>21</v>
      </c>
      <c r="E23" s="29">
        <f>IF(H22="","",H22)</f>
        <v>10</v>
      </c>
      <c r="F23" s="32">
        <f>IF(G22="","",G22)</f>
        <v>21</v>
      </c>
      <c r="G23" s="14" t="s">
        <v>9</v>
      </c>
      <c r="H23" s="11" t="s">
        <v>9</v>
      </c>
      <c r="I23" s="10">
        <v>21</v>
      </c>
      <c r="J23" s="15">
        <v>16</v>
      </c>
      <c r="K23" s="10">
        <v>21</v>
      </c>
      <c r="L23" s="15">
        <v>8</v>
      </c>
      <c r="M23" s="10">
        <v>21</v>
      </c>
      <c r="N23" s="15">
        <v>18</v>
      </c>
      <c r="O23" s="41"/>
      <c r="P23" s="41"/>
    </row>
    <row r="24" spans="1:16" s="2" customFormat="1" ht="87" customHeight="1" thickBot="1">
      <c r="A24" s="43">
        <v>4</v>
      </c>
      <c r="B24" s="79" t="s">
        <v>53</v>
      </c>
      <c r="C24" s="46">
        <f>IF(J21="","",J21)</f>
        <v>14</v>
      </c>
      <c r="D24" s="31">
        <f>IF(I21="","",I21)</f>
        <v>21</v>
      </c>
      <c r="E24" s="30">
        <f>IF(J22="","",J22)</f>
        <v>12</v>
      </c>
      <c r="F24" s="31">
        <f>IF(I22="","",I22)</f>
        <v>21</v>
      </c>
      <c r="G24" s="30">
        <f>IF(J23="","",J23)</f>
        <v>16</v>
      </c>
      <c r="H24" s="31">
        <f>IF(I23="","",I23)</f>
        <v>21</v>
      </c>
      <c r="I24" s="12" t="s">
        <v>9</v>
      </c>
      <c r="J24" s="13" t="s">
        <v>9</v>
      </c>
      <c r="K24" s="9">
        <v>12</v>
      </c>
      <c r="L24" s="16">
        <v>21</v>
      </c>
      <c r="M24" s="9">
        <v>10</v>
      </c>
      <c r="N24" s="16">
        <v>21</v>
      </c>
      <c r="O24" s="41"/>
      <c r="P24" s="41"/>
    </row>
    <row r="25" spans="1:16" s="2" customFormat="1" ht="78.75" customHeight="1" thickBot="1">
      <c r="A25" s="43">
        <v>5</v>
      </c>
      <c r="B25" s="79" t="s">
        <v>54</v>
      </c>
      <c r="C25" s="46">
        <f>IF(L21="","",L21)</f>
        <v>12</v>
      </c>
      <c r="D25" s="31">
        <f>IF(K21="","",K21)</f>
        <v>21</v>
      </c>
      <c r="E25" s="30">
        <f>IF(L22="","",L22)</f>
        <v>13</v>
      </c>
      <c r="F25" s="30">
        <f>IF(K22="","",K22)</f>
        <v>21</v>
      </c>
      <c r="G25" s="30">
        <f>IF(L23="","",L23)</f>
        <v>8</v>
      </c>
      <c r="H25" s="31">
        <f>IF(K23="","",K23)</f>
        <v>21</v>
      </c>
      <c r="I25" s="30">
        <f>IF(L24="","",L24)</f>
        <v>21</v>
      </c>
      <c r="J25" s="31">
        <f>IF(K24="","",K24)</f>
        <v>12</v>
      </c>
      <c r="K25" s="12" t="s">
        <v>9</v>
      </c>
      <c r="L25" s="28" t="s">
        <v>9</v>
      </c>
      <c r="M25" s="10">
        <v>21</v>
      </c>
      <c r="N25" s="15">
        <v>11</v>
      </c>
      <c r="O25" s="41"/>
      <c r="P25" s="41"/>
    </row>
    <row r="26" spans="1:16" s="2" customFormat="1" ht="76.5" customHeight="1" thickBot="1">
      <c r="A26" s="43">
        <v>6</v>
      </c>
      <c r="B26" s="79" t="s">
        <v>55</v>
      </c>
      <c r="C26" s="46">
        <f>IF(N21="","",N21)</f>
        <v>10</v>
      </c>
      <c r="D26" s="31">
        <f>IF(M21="","",M21)</f>
        <v>21</v>
      </c>
      <c r="E26" s="30">
        <f>IF(N22="","",N22)</f>
        <v>13</v>
      </c>
      <c r="F26" s="31">
        <f>IF(M22="","",M22)</f>
        <v>21</v>
      </c>
      <c r="G26" s="30">
        <f>IF(N23="","",N23)</f>
        <v>18</v>
      </c>
      <c r="H26" s="31">
        <f>IF(M23="","",M23)</f>
        <v>21</v>
      </c>
      <c r="I26" s="30">
        <f>IF(N24="","",N24)</f>
        <v>21</v>
      </c>
      <c r="J26" s="31">
        <f>IF(M24="","",M24)</f>
        <v>10</v>
      </c>
      <c r="K26" s="30">
        <f>IF(N25="","",N25)</f>
        <v>11</v>
      </c>
      <c r="L26" s="31">
        <f>IF(M25="","",M25)</f>
        <v>21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14">
      <selection activeCell="N25" sqref="N25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46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J4"/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J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6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B1" sqref="B1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47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K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6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5" zoomScaleNormal="75" zoomScalePageLayoutView="75" workbookViewId="0" topLeftCell="A1">
      <selection activeCell="F35" sqref="F35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48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L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6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view="pageLayout" zoomScale="70" zoomScaleNormal="75" zoomScalePageLayoutView="70" workbookViewId="0" topLeftCell="A1">
      <selection activeCell="K24" sqref="K24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40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 aca="true" t="shared" si="0" ref="B4:B9">B21</f>
        <v>WRZOS MIĘDZYBORÓW 1</v>
      </c>
      <c r="C4" s="49">
        <f aca="true" t="shared" si="1" ref="C4:C9">D4*$E$1+E4*$G$1</f>
        <v>10</v>
      </c>
      <c r="D4" s="49">
        <f aca="true" t="shared" si="2" ref="D4:D9">IF($C21&gt;$D21,1,0)+IF($E21&gt;$F21,1,0)+IF($G21&gt;$H21,1,0)+IF($I21&gt;$J21,1,0)+IF($K21&gt;$L21,1,0)+IF($M21&gt;$N21,1,0)+IF($O21&gt;$P21,1,0)</f>
        <v>5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5</v>
      </c>
      <c r="G4" s="49">
        <f>SUM(D$21:D$26)</f>
        <v>105</v>
      </c>
      <c r="H4" s="49">
        <f>SUM(C$21:C$26)</f>
        <v>65</v>
      </c>
      <c r="I4" s="50">
        <f aca="true" t="shared" si="5" ref="I4:I9">_xlfn.IFERROR(G4/H4,0)</f>
        <v>1.6153846153846154</v>
      </c>
      <c r="K4" s="35"/>
      <c r="L4" s="35"/>
      <c r="M4" s="33"/>
    </row>
    <row r="5" spans="1:14" s="2" customFormat="1" ht="26.25" customHeight="1">
      <c r="A5" s="51">
        <v>2</v>
      </c>
      <c r="B5" s="51" t="str">
        <f t="shared" si="0"/>
        <v>MOS WOLA 1</v>
      </c>
      <c r="C5" s="51">
        <f t="shared" si="1"/>
        <v>6</v>
      </c>
      <c r="D5" s="51">
        <f t="shared" si="2"/>
        <v>3</v>
      </c>
      <c r="E5" s="51">
        <f t="shared" si="3"/>
        <v>2</v>
      </c>
      <c r="F5" s="51">
        <f t="shared" si="4"/>
        <v>5</v>
      </c>
      <c r="G5" s="51">
        <f>SUM(F$21:F$26)</f>
        <v>96</v>
      </c>
      <c r="H5" s="51">
        <f>SUM(E$21:E$26)</f>
        <v>90</v>
      </c>
      <c r="I5" s="52">
        <f t="shared" si="5"/>
        <v>1.0666666666666667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 t="shared" si="0"/>
        <v>MKS MDK WARSZAWA 1</v>
      </c>
      <c r="C6" s="49">
        <f t="shared" si="1"/>
        <v>6</v>
      </c>
      <c r="D6" s="49">
        <f t="shared" si="2"/>
        <v>3</v>
      </c>
      <c r="E6" s="49">
        <f t="shared" si="3"/>
        <v>2</v>
      </c>
      <c r="F6" s="49">
        <f t="shared" si="4"/>
        <v>5</v>
      </c>
      <c r="G6" s="49">
        <f>SUM(H$21:H$26)</f>
        <v>100</v>
      </c>
      <c r="H6" s="49">
        <f>SUM(G$21:G$26)</f>
        <v>94</v>
      </c>
      <c r="I6" s="50">
        <f t="shared" si="5"/>
        <v>1.0638297872340425</v>
      </c>
      <c r="K6" s="35"/>
      <c r="L6" s="35"/>
      <c r="M6" s="33"/>
    </row>
    <row r="7" spans="1:13" s="2" customFormat="1" ht="26.25" customHeight="1">
      <c r="A7" s="51">
        <v>4</v>
      </c>
      <c r="B7" s="51" t="str">
        <f t="shared" si="0"/>
        <v>MOS WOLA 2</v>
      </c>
      <c r="C7" s="51">
        <f t="shared" si="1"/>
        <v>2</v>
      </c>
      <c r="D7" s="51">
        <f t="shared" si="2"/>
        <v>1</v>
      </c>
      <c r="E7" s="51">
        <f t="shared" si="3"/>
        <v>4</v>
      </c>
      <c r="F7" s="51">
        <f t="shared" si="4"/>
        <v>5</v>
      </c>
      <c r="G7" s="51">
        <f>SUM(J$21:J$26)</f>
        <v>84</v>
      </c>
      <c r="H7" s="51">
        <f>SUM(I$21:I$26)</f>
        <v>92</v>
      </c>
      <c r="I7" s="52">
        <f t="shared" si="5"/>
        <v>0.9130434782608695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 t="shared" si="0"/>
        <v>TRÓJKA KOBYŁKA 1</v>
      </c>
      <c r="C8" s="49">
        <f t="shared" si="1"/>
        <v>4</v>
      </c>
      <c r="D8" s="49">
        <f t="shared" si="2"/>
        <v>2</v>
      </c>
      <c r="E8" s="49">
        <f t="shared" si="3"/>
        <v>3</v>
      </c>
      <c r="F8" s="49">
        <f t="shared" si="4"/>
        <v>5</v>
      </c>
      <c r="G8" s="49">
        <f>SUM(L$21:L$26)</f>
        <v>87</v>
      </c>
      <c r="H8" s="49">
        <f>SUM(K$21:K$26)</f>
        <v>89</v>
      </c>
      <c r="I8" s="50">
        <f t="shared" si="5"/>
        <v>0.9775280898876404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tr">
        <f t="shared" si="0"/>
        <v>UKS G8 BIELANY</v>
      </c>
      <c r="C9" s="51">
        <f t="shared" si="1"/>
        <v>2</v>
      </c>
      <c r="D9" s="51">
        <f t="shared" si="2"/>
        <v>1</v>
      </c>
      <c r="E9" s="51">
        <f t="shared" si="3"/>
        <v>4</v>
      </c>
      <c r="F9" s="51">
        <f t="shared" si="4"/>
        <v>5</v>
      </c>
      <c r="G9" s="51">
        <f>SUM(N$21:N$26)</f>
        <v>62</v>
      </c>
      <c r="H9" s="51">
        <f>SUM(M$21:M$26)</f>
        <v>104</v>
      </c>
      <c r="I9" s="52">
        <f t="shared" si="5"/>
        <v>0.5961538461538461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B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 t="str">
        <f>B21</f>
        <v>WRZOS MIĘDZYBORÓW 1</v>
      </c>
      <c r="D20" s="82"/>
      <c r="E20" s="81" t="str">
        <f>B22</f>
        <v>MOS WOLA 1</v>
      </c>
      <c r="F20" s="82"/>
      <c r="G20" s="81" t="str">
        <f>B23</f>
        <v>MKS MDK WARSZAWA 1</v>
      </c>
      <c r="H20" s="82"/>
      <c r="I20" s="81" t="str">
        <f>B24</f>
        <v>MOS WOLA 2</v>
      </c>
      <c r="J20" s="82"/>
      <c r="K20" s="83" t="str">
        <f>B25</f>
        <v>TRÓJKA KOBYŁKA 1</v>
      </c>
      <c r="L20" s="84"/>
      <c r="M20" s="81" t="str">
        <f>B26</f>
        <v>UKS G8 BIELANY</v>
      </c>
      <c r="N20" s="82"/>
      <c r="O20" s="80"/>
      <c r="P20" s="80"/>
    </row>
    <row r="21" spans="1:16" s="2" customFormat="1" ht="75.75" customHeight="1" thickBot="1">
      <c r="A21" s="42">
        <v>1</v>
      </c>
      <c r="B21" s="78" t="s">
        <v>56</v>
      </c>
      <c r="C21" s="45" t="s">
        <v>9</v>
      </c>
      <c r="D21" s="11" t="s">
        <v>9</v>
      </c>
      <c r="E21" s="8">
        <v>21</v>
      </c>
      <c r="F21" s="15">
        <v>17</v>
      </c>
      <c r="G21" s="8">
        <v>21</v>
      </c>
      <c r="H21" s="15">
        <v>17</v>
      </c>
      <c r="I21" s="8">
        <v>21</v>
      </c>
      <c r="J21" s="15">
        <v>12</v>
      </c>
      <c r="K21" s="8">
        <v>21</v>
      </c>
      <c r="L21" s="15">
        <v>11</v>
      </c>
      <c r="M21" s="8">
        <v>21</v>
      </c>
      <c r="N21" s="15">
        <v>8</v>
      </c>
      <c r="O21" s="41"/>
      <c r="P21" s="41"/>
    </row>
    <row r="22" spans="1:16" s="2" customFormat="1" ht="81" customHeight="1" thickBot="1">
      <c r="A22" s="43">
        <v>2</v>
      </c>
      <c r="B22" s="79" t="s">
        <v>57</v>
      </c>
      <c r="C22" s="46">
        <f>IF(F21="","",F21)</f>
        <v>17</v>
      </c>
      <c r="D22" s="31">
        <f>IF(E21="","",E21)</f>
        <v>21</v>
      </c>
      <c r="E22" s="12" t="s">
        <v>9</v>
      </c>
      <c r="F22" s="13" t="s">
        <v>9</v>
      </c>
      <c r="G22" s="9">
        <v>16</v>
      </c>
      <c r="H22" s="9">
        <v>21</v>
      </c>
      <c r="I22" s="9">
        <v>21</v>
      </c>
      <c r="J22" s="9">
        <v>19</v>
      </c>
      <c r="K22" s="9">
        <v>21</v>
      </c>
      <c r="L22" s="9">
        <v>18</v>
      </c>
      <c r="M22" s="9">
        <v>21</v>
      </c>
      <c r="N22" s="9">
        <v>11</v>
      </c>
      <c r="O22" s="41"/>
      <c r="P22" s="41"/>
    </row>
    <row r="23" spans="1:16" s="2" customFormat="1" ht="75.75" customHeight="1" thickBot="1">
      <c r="A23" s="44">
        <v>3</v>
      </c>
      <c r="B23" s="79" t="s">
        <v>58</v>
      </c>
      <c r="C23" s="47">
        <f>IF(H21="","",H21)</f>
        <v>17</v>
      </c>
      <c r="D23" s="32">
        <f>IF(G21="","",G21)</f>
        <v>21</v>
      </c>
      <c r="E23" s="29">
        <f>IF(H22="","",H22)</f>
        <v>21</v>
      </c>
      <c r="F23" s="32">
        <f>IF(G22="","",G22)</f>
        <v>16</v>
      </c>
      <c r="G23" s="14" t="s">
        <v>9</v>
      </c>
      <c r="H23" s="11" t="s">
        <v>9</v>
      </c>
      <c r="I23" s="10">
        <v>21</v>
      </c>
      <c r="J23" s="15">
        <v>19</v>
      </c>
      <c r="K23" s="10">
        <v>21</v>
      </c>
      <c r="L23" s="15">
        <v>16</v>
      </c>
      <c r="M23" s="10">
        <v>20</v>
      </c>
      <c r="N23" s="15">
        <v>22</v>
      </c>
      <c r="O23" s="41"/>
      <c r="P23" s="41"/>
    </row>
    <row r="24" spans="1:16" s="2" customFormat="1" ht="87" customHeight="1" thickBot="1">
      <c r="A24" s="43">
        <v>4</v>
      </c>
      <c r="B24" s="79" t="s">
        <v>59</v>
      </c>
      <c r="C24" s="46">
        <f>IF(J21="","",J21)</f>
        <v>12</v>
      </c>
      <c r="D24" s="31">
        <f>IF(I21="","",I21)</f>
        <v>21</v>
      </c>
      <c r="E24" s="30">
        <f>IF(J22="","",J22)</f>
        <v>19</v>
      </c>
      <c r="F24" s="31">
        <f>IF(I22="","",I22)</f>
        <v>21</v>
      </c>
      <c r="G24" s="30">
        <f>IF(J23="","",J23)</f>
        <v>19</v>
      </c>
      <c r="H24" s="31">
        <f>IF(I23="","",I23)</f>
        <v>21</v>
      </c>
      <c r="I24" s="12" t="s">
        <v>9</v>
      </c>
      <c r="J24" s="13" t="s">
        <v>9</v>
      </c>
      <c r="K24" s="9">
        <v>13</v>
      </c>
      <c r="L24" s="16">
        <v>21</v>
      </c>
      <c r="M24" s="9">
        <v>21</v>
      </c>
      <c r="N24" s="16">
        <v>8</v>
      </c>
      <c r="O24" s="41"/>
      <c r="P24" s="41"/>
    </row>
    <row r="25" spans="1:16" s="2" customFormat="1" ht="78.75" customHeight="1" thickBot="1">
      <c r="A25" s="43">
        <v>5</v>
      </c>
      <c r="B25" s="79" t="s">
        <v>60</v>
      </c>
      <c r="C25" s="46">
        <f>IF(L21="","",L21)</f>
        <v>11</v>
      </c>
      <c r="D25" s="31">
        <f>IF(K21="","",K21)</f>
        <v>21</v>
      </c>
      <c r="E25" s="30">
        <f>IF(L22="","",L22)</f>
        <v>18</v>
      </c>
      <c r="F25" s="30">
        <f>IF(K22="","",K22)</f>
        <v>21</v>
      </c>
      <c r="G25" s="30">
        <f>IF(L23="","",L23)</f>
        <v>16</v>
      </c>
      <c r="H25" s="31">
        <f>IF(K23="","",K23)</f>
        <v>21</v>
      </c>
      <c r="I25" s="30">
        <f>IF(L24="","",L24)</f>
        <v>21</v>
      </c>
      <c r="J25" s="31">
        <f>IF(K24="","",K24)</f>
        <v>13</v>
      </c>
      <c r="K25" s="12" t="s">
        <v>9</v>
      </c>
      <c r="L25" s="28" t="s">
        <v>9</v>
      </c>
      <c r="M25" s="10">
        <v>21</v>
      </c>
      <c r="N25" s="15">
        <v>13</v>
      </c>
      <c r="O25" s="41"/>
      <c r="P25" s="41"/>
    </row>
    <row r="26" spans="1:16" s="2" customFormat="1" ht="76.5" customHeight="1" thickBot="1">
      <c r="A26" s="43">
        <v>6</v>
      </c>
      <c r="B26" s="79" t="s">
        <v>61</v>
      </c>
      <c r="C26" s="46">
        <f>IF(N21="","",N21)</f>
        <v>8</v>
      </c>
      <c r="D26" s="31">
        <f>IF(M21="","",M21)</f>
        <v>21</v>
      </c>
      <c r="E26" s="30">
        <f>IF(N22="","",N22)</f>
        <v>11</v>
      </c>
      <c r="F26" s="31">
        <f>IF(M22="","",M22)</f>
        <v>21</v>
      </c>
      <c r="G26" s="30">
        <f>IF(N23="","",N23)</f>
        <v>22</v>
      </c>
      <c r="H26" s="31">
        <f>IF(M23="","",M23)</f>
        <v>20</v>
      </c>
      <c r="I26" s="30">
        <f>IF(N24="","",N24)</f>
        <v>8</v>
      </c>
      <c r="J26" s="31">
        <f>IF(M24="","",M24)</f>
        <v>21</v>
      </c>
      <c r="K26" s="30">
        <f>IF(N25="","",N25)</f>
        <v>13</v>
      </c>
      <c r="L26" s="31">
        <f>IF(M25="","",M25)</f>
        <v>21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22">
      <selection activeCell="N25" sqref="N25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41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C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21">
      <selection activeCell="N26" sqref="N26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13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">
        <v>49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9">
      <selection activeCell="N26" sqref="N26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42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E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9">
      <selection activeCell="M25" sqref="M25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43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F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N26" sqref="N26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44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G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B1" sqref="B1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45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94" t="str">
        <f>CRITERIA</f>
        <v>H</v>
      </c>
      <c r="I12" s="94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95"/>
      <c r="I13" s="95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95"/>
      <c r="I14" s="95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96"/>
      <c r="I15" s="96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B2" sqref="B2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21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I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Jakub Skowroński</cp:lastModifiedBy>
  <cp:lastPrinted>2019-11-11T11:06:14Z</cp:lastPrinted>
  <dcterms:created xsi:type="dcterms:W3CDTF">2015-01-29T08:59:49Z</dcterms:created>
  <dcterms:modified xsi:type="dcterms:W3CDTF">2022-05-08T10:38:52Z</dcterms:modified>
  <cp:category/>
  <cp:version/>
  <cp:contentType/>
  <cp:contentStatus/>
</cp:coreProperties>
</file>